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R&amp;D\Seismic Characterization\Lahore\BCP 2021\"/>
    </mc:Choice>
  </mc:AlternateContent>
  <xr:revisionPtr revIDLastSave="0" documentId="13_ncr:1_{A5EE7EC1-6BEB-488F-B284-A7C640D345BB}" xr6:coauthVersionLast="47" xr6:coauthVersionMax="47" xr10:uidLastSave="{00000000-0000-0000-0000-000000000000}"/>
  <bookViews>
    <workbookView xWindow="40320" yWindow="-4545" windowWidth="24945" windowHeight="22725" xr2:uid="{509C745D-6164-49F0-B957-3F09E8A946E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  <c r="B14" i="1"/>
  <c r="B18" i="1" l="1"/>
  <c r="B23" i="1" s="1"/>
  <c r="G10" i="1" l="1"/>
  <c r="G8" i="1"/>
  <c r="G9" i="1"/>
  <c r="B19" i="1"/>
  <c r="B24" i="1" s="1"/>
  <c r="G15" i="1" s="1"/>
  <c r="G14" i="1"/>
  <c r="G20" i="1" l="1"/>
  <c r="B27" i="1"/>
  <c r="F9" i="1" s="1"/>
  <c r="B28" i="1"/>
  <c r="B32" i="1" s="1"/>
  <c r="G12" i="1"/>
  <c r="G19" i="1"/>
  <c r="G18" i="1"/>
  <c r="G17" i="1"/>
  <c r="G16" i="1"/>
  <c r="G13" i="1"/>
  <c r="F11" i="1" l="1"/>
  <c r="G11" i="1" s="1"/>
  <c r="F10" i="1"/>
</calcChain>
</file>

<file path=xl/sharedStrings.xml><?xml version="1.0" encoding="utf-8"?>
<sst xmlns="http://schemas.openxmlformats.org/spreadsheetml/2006/main" count="39" uniqueCount="32">
  <si>
    <t>City</t>
  </si>
  <si>
    <t xml:space="preserve">Code </t>
  </si>
  <si>
    <t>Building Code of Paksitan 2021</t>
  </si>
  <si>
    <r>
      <t>F</t>
    </r>
    <r>
      <rPr>
        <b/>
        <vertAlign val="subscript"/>
        <sz val="11"/>
        <color theme="1"/>
        <rFont val="Calibri"/>
        <family val="2"/>
        <scheme val="minor"/>
      </rPr>
      <t>a</t>
    </r>
    <r>
      <rPr>
        <b/>
        <sz val="11"/>
        <color theme="1"/>
        <rFont val="Calibri"/>
        <family val="2"/>
        <scheme val="minor"/>
      </rPr>
      <t xml:space="preserve"> =</t>
    </r>
  </si>
  <si>
    <r>
      <t>F</t>
    </r>
    <r>
      <rPr>
        <b/>
        <vertAlign val="subscript"/>
        <sz val="11"/>
        <color theme="1"/>
        <rFont val="Calibri"/>
        <family val="2"/>
        <scheme val="minor"/>
      </rPr>
      <t>v</t>
    </r>
    <r>
      <rPr>
        <b/>
        <sz val="11"/>
        <color theme="1"/>
        <rFont val="Calibri"/>
        <family val="2"/>
        <scheme val="minor"/>
      </rPr>
      <t xml:space="preserve"> =</t>
    </r>
  </si>
  <si>
    <t>To convert into ROTD100</t>
  </si>
  <si>
    <t>Input Parameters</t>
  </si>
  <si>
    <t>Calculated Parameters</t>
  </si>
  <si>
    <r>
      <t>S</t>
    </r>
    <r>
      <rPr>
        <b/>
        <vertAlign val="subscript"/>
        <sz val="11"/>
        <color theme="1"/>
        <rFont val="Calibri"/>
        <family val="2"/>
        <scheme val="minor"/>
      </rPr>
      <t>s</t>
    </r>
    <r>
      <rPr>
        <b/>
        <sz val="11"/>
        <color theme="1"/>
        <rFont val="Calibri"/>
        <family val="2"/>
        <scheme val="minor"/>
      </rPr>
      <t xml:space="preserve"> = </t>
    </r>
  </si>
  <si>
    <r>
      <t>S</t>
    </r>
    <r>
      <rPr>
        <b/>
        <vertAlign val="sub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=</t>
    </r>
  </si>
  <si>
    <t>Assumptions</t>
  </si>
  <si>
    <t>Site Class D</t>
  </si>
  <si>
    <t>Spectral Acceleration - Corrected for Site Effects</t>
  </si>
  <si>
    <r>
      <t>S</t>
    </r>
    <r>
      <rPr>
        <vertAlign val="subscript"/>
        <sz val="11"/>
        <color theme="1"/>
        <rFont val="Calibri"/>
        <family val="2"/>
        <scheme val="minor"/>
      </rPr>
      <t>MS</t>
    </r>
    <r>
      <rPr>
        <sz val="11"/>
        <color theme="1"/>
        <rFont val="Calibri"/>
        <family val="2"/>
        <scheme val="minor"/>
      </rPr>
      <t xml:space="preserve"> = F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x S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= </t>
    </r>
  </si>
  <si>
    <t>g</t>
  </si>
  <si>
    <r>
      <t>S</t>
    </r>
    <r>
      <rPr>
        <vertAlign val="subscript"/>
        <sz val="11"/>
        <color theme="1"/>
        <rFont val="Calibri"/>
        <family val="2"/>
        <scheme val="minor"/>
      </rPr>
      <t>M1</t>
    </r>
    <r>
      <rPr>
        <sz val="11"/>
        <color theme="1"/>
        <rFont val="Calibri"/>
        <family val="2"/>
        <scheme val="minor"/>
      </rPr>
      <t xml:space="preserve"> = F</t>
    </r>
    <r>
      <rPr>
        <vertAlign val="subscript"/>
        <sz val="11"/>
        <color theme="1"/>
        <rFont val="Calibri"/>
        <family val="2"/>
        <scheme val="minor"/>
      </rPr>
      <t>v</t>
    </r>
    <r>
      <rPr>
        <sz val="11"/>
        <color theme="1"/>
        <rFont val="Calibri"/>
        <family val="2"/>
        <scheme val="minor"/>
      </rPr>
      <t xml:space="preserve"> x S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= </t>
    </r>
  </si>
  <si>
    <r>
      <t>The Design Values of S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and S</t>
    </r>
    <r>
      <rPr>
        <vertAlign val="subscript"/>
        <sz val="11"/>
        <color theme="1"/>
        <rFont val="Calibri"/>
        <family val="2"/>
        <scheme val="minor"/>
      </rPr>
      <t>1</t>
    </r>
  </si>
  <si>
    <r>
      <t>S</t>
    </r>
    <r>
      <rPr>
        <vertAlign val="subscript"/>
        <sz val="11"/>
        <color theme="1"/>
        <rFont val="Calibri"/>
        <family val="2"/>
        <scheme val="minor"/>
      </rPr>
      <t>DS</t>
    </r>
    <r>
      <rPr>
        <sz val="11"/>
        <color theme="1"/>
        <rFont val="Calibri"/>
        <family val="2"/>
        <scheme val="minor"/>
      </rPr>
      <t xml:space="preserve"> = 2/3 x S</t>
    </r>
    <r>
      <rPr>
        <vertAlign val="subscript"/>
        <sz val="11"/>
        <color theme="1"/>
        <rFont val="Calibri"/>
        <family val="2"/>
        <scheme val="minor"/>
      </rPr>
      <t>MS</t>
    </r>
    <r>
      <rPr>
        <sz val="11"/>
        <color theme="1"/>
        <rFont val="Calibri"/>
        <family val="2"/>
        <scheme val="minor"/>
      </rPr>
      <t xml:space="preserve"> = </t>
    </r>
  </si>
  <si>
    <r>
      <t>S</t>
    </r>
    <r>
      <rPr>
        <vertAlign val="subscript"/>
        <sz val="11"/>
        <color theme="1"/>
        <rFont val="Calibri"/>
        <family val="2"/>
        <scheme val="minor"/>
      </rPr>
      <t>D1</t>
    </r>
    <r>
      <rPr>
        <sz val="11"/>
        <color theme="1"/>
        <rFont val="Calibri"/>
        <family val="2"/>
        <scheme val="minor"/>
      </rPr>
      <t xml:space="preserve"> = 2/3 x S</t>
    </r>
    <r>
      <rPr>
        <vertAlign val="subscript"/>
        <sz val="11"/>
        <color theme="1"/>
        <rFont val="Calibri"/>
        <family val="2"/>
        <scheme val="minor"/>
      </rPr>
      <t>M1</t>
    </r>
    <r>
      <rPr>
        <sz val="11"/>
        <color theme="1"/>
        <rFont val="Calibri"/>
        <family val="2"/>
        <scheme val="minor"/>
      </rPr>
      <t xml:space="preserve"> = </t>
    </r>
  </si>
  <si>
    <t>The Time Periods</t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</si>
  <si>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= 0.2 x S</t>
    </r>
    <r>
      <rPr>
        <vertAlign val="subscript"/>
        <sz val="11"/>
        <color theme="1"/>
        <rFont val="Calibri"/>
        <family val="2"/>
        <scheme val="minor"/>
      </rPr>
      <t>D1</t>
    </r>
    <r>
      <rPr>
        <sz val="11"/>
        <color theme="1"/>
        <rFont val="Calibri"/>
        <family val="2"/>
        <scheme val="minor"/>
      </rPr>
      <t>/S</t>
    </r>
    <r>
      <rPr>
        <vertAlign val="subscript"/>
        <sz val="11"/>
        <color theme="1"/>
        <rFont val="Calibri"/>
        <family val="2"/>
        <scheme val="minor"/>
      </rPr>
      <t>DS</t>
    </r>
    <r>
      <rPr>
        <sz val="11"/>
        <color theme="1"/>
        <rFont val="Calibri"/>
        <family val="2"/>
        <scheme val="minor"/>
      </rPr>
      <t xml:space="preserve"> =</t>
    </r>
  </si>
  <si>
    <t>secs</t>
  </si>
  <si>
    <r>
      <t>T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=  S</t>
    </r>
    <r>
      <rPr>
        <vertAlign val="subscript"/>
        <sz val="11"/>
        <color theme="1"/>
        <rFont val="Calibri"/>
        <family val="2"/>
        <scheme val="minor"/>
      </rPr>
      <t>D1</t>
    </r>
    <r>
      <rPr>
        <sz val="11"/>
        <color theme="1"/>
        <rFont val="Calibri"/>
        <family val="2"/>
        <scheme val="minor"/>
      </rPr>
      <t>/S</t>
    </r>
    <r>
      <rPr>
        <vertAlign val="subscript"/>
        <sz val="11"/>
        <color theme="1"/>
        <rFont val="Calibri"/>
        <family val="2"/>
        <scheme val="minor"/>
      </rPr>
      <t>DS</t>
    </r>
    <r>
      <rPr>
        <sz val="11"/>
        <color theme="1"/>
        <rFont val="Calibri"/>
        <family val="2"/>
        <scheme val="minor"/>
      </rPr>
      <t xml:space="preserve"> = </t>
    </r>
  </si>
  <si>
    <t xml:space="preserve">The value of Ts after consideration of clause 11.4.8 of the </t>
  </si>
  <si>
    <t>ASCE 7-16 then becomes</t>
  </si>
  <si>
    <r>
      <t>T</t>
    </r>
    <r>
      <rPr>
        <vertAlign val="subscript"/>
        <sz val="11"/>
        <color theme="1"/>
        <rFont val="Calibri"/>
        <family val="2"/>
        <scheme val="minor"/>
      </rPr>
      <t xml:space="preserve">s </t>
    </r>
    <r>
      <rPr>
        <sz val="11"/>
        <color theme="1"/>
        <rFont val="Calibri"/>
        <family val="2"/>
        <scheme val="minor"/>
      </rPr>
      <t>=</t>
    </r>
  </si>
  <si>
    <t>With Site Effects</t>
  </si>
  <si>
    <t>T (Secs)</t>
  </si>
  <si>
    <r>
      <t>S</t>
    </r>
    <r>
      <rPr>
        <b/>
        <vertAlign val="subscript"/>
        <sz val="11"/>
        <color theme="1"/>
        <rFont val="Calibri"/>
        <family val="2"/>
        <scheme val="minor"/>
      </rPr>
      <t>a</t>
    </r>
    <r>
      <rPr>
        <b/>
        <sz val="11"/>
        <color theme="1"/>
        <rFont val="Calibri"/>
        <family val="2"/>
        <scheme val="minor"/>
      </rPr>
      <t xml:space="preserve"> (g)</t>
    </r>
  </si>
  <si>
    <t>Target Spectrum BCP 2021</t>
  </si>
  <si>
    <t>TL &gt; 7 Secs</t>
  </si>
  <si>
    <t>Lahore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</si>
</sst>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4" xfId="0" applyBorder="1"/>
    <xf numFmtId="0" fontId="1" fillId="0" borderId="5" xfId="0" applyFont="1" applyBorder="1" applyAlignment="1">
      <alignment horizontal="center"/>
    </xf>
    <xf numFmtId="0" fontId="0" fillId="0" borderId="6" xfId="0" applyBorder="1"/>
    <xf numFmtId="0" fontId="0" fillId="0" borderId="3" xfId="0" applyBorder="1"/>
    <xf numFmtId="2" fontId="0" fillId="0" borderId="8" xfId="0" applyNumberFormat="1" applyBorder="1"/>
    <xf numFmtId="0" fontId="0" fillId="0" borderId="3" xfId="0" applyBorder="1" applyAlignment="1">
      <alignment horizontal="left"/>
    </xf>
    <xf numFmtId="2" fontId="0" fillId="0" borderId="0" xfId="0" applyNumberFormat="1"/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597093178141716E-2"/>
          <c:y val="1.9623508492405468E-2"/>
          <c:w val="0.8828310203812596"/>
          <c:h val="0.9083848364678283"/>
        </c:manualLayout>
      </c:layout>
      <c:scatterChart>
        <c:scatterStyle val="lineMarker"/>
        <c:varyColors val="0"/>
        <c:ser>
          <c:idx val="0"/>
          <c:order val="0"/>
          <c:tx>
            <c:v>"RS"</c:v>
          </c:tx>
          <c:spPr>
            <a:ln w="19050" cap="rnd" cmpd="sng" algn="ctr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FFFF00"/>
              </a:solidFill>
              <a:ln w="6350" cap="flat" cmpd="sng" algn="ctr">
                <a:solidFill>
                  <a:srgbClr val="C00000"/>
                </a:solidFill>
                <a:prstDash val="solid"/>
                <a:round/>
              </a:ln>
              <a:effectLst/>
            </c:spPr>
          </c:marker>
          <c:xVal>
            <c:numRef>
              <c:f>Sheet1!$F$8:$F$20</c:f>
              <c:numCache>
                <c:formatCode>0.00</c:formatCode>
                <c:ptCount val="13"/>
                <c:pt idx="0">
                  <c:v>0</c:v>
                </c:pt>
                <c:pt idx="1">
                  <c:v>9.3877551020408165E-2</c:v>
                </c:pt>
                <c:pt idx="2">
                  <c:v>0.46938775510204084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</c:numCache>
            </c:numRef>
          </c:xVal>
          <c:yVal>
            <c:numRef>
              <c:f>Sheet1!$G$8:$G$20</c:f>
              <c:numCache>
                <c:formatCode>0.000</c:formatCode>
                <c:ptCount val="13"/>
                <c:pt idx="0">
                  <c:v>0.20122666666666666</c:v>
                </c:pt>
                <c:pt idx="1">
                  <c:v>0.50306666666666666</c:v>
                </c:pt>
                <c:pt idx="2">
                  <c:v>0.50306666666666666</c:v>
                </c:pt>
                <c:pt idx="3">
                  <c:v>0.23613333333333333</c:v>
                </c:pt>
                <c:pt idx="4">
                  <c:v>0.11806666666666667</c:v>
                </c:pt>
                <c:pt idx="5">
                  <c:v>7.8711111111111107E-2</c:v>
                </c:pt>
                <c:pt idx="6">
                  <c:v>5.9033333333333333E-2</c:v>
                </c:pt>
                <c:pt idx="7">
                  <c:v>4.7226666666666667E-2</c:v>
                </c:pt>
                <c:pt idx="8">
                  <c:v>3.9355555555555553E-2</c:v>
                </c:pt>
                <c:pt idx="9">
                  <c:v>3.373333333333333E-2</c:v>
                </c:pt>
                <c:pt idx="10">
                  <c:v>2.9516666666666667E-2</c:v>
                </c:pt>
                <c:pt idx="11">
                  <c:v>2.6237037037037038E-2</c:v>
                </c:pt>
                <c:pt idx="12">
                  <c:v>2.3613333333333333E-2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C1B-4C9A-A60D-D27D85DC5D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2877096"/>
        <c:axId val="482875296"/>
      </c:scatterChart>
      <c:valAx>
        <c:axId val="482877096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</a:t>
                </a:r>
                <a:r>
                  <a:rPr lang="en-US" b="1" baseline="0"/>
                  <a:t> (secs)</a:t>
                </a:r>
                <a:endParaRPr lang="en-US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2875296"/>
        <c:crosses val="autoZero"/>
        <c:crossBetween val="midCat"/>
      </c:valAx>
      <c:valAx>
        <c:axId val="48287529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Sa</a:t>
                </a:r>
                <a:r>
                  <a:rPr lang="en-US" b="1" baseline="0"/>
                  <a:t> (g)</a:t>
                </a:r>
                <a:endParaRPr lang="en-US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2877096"/>
        <c:crosses val="autoZero"/>
        <c:crossBetween val="midCat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20</xdr:row>
      <xdr:rowOff>152400</xdr:rowOff>
    </xdr:from>
    <xdr:to>
      <xdr:col>17</xdr:col>
      <xdr:colOff>187325</xdr:colOff>
      <xdr:row>50</xdr:row>
      <xdr:rowOff>130175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8852B8C-1E52-4DAA-BC82-791F51F282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D8B18-2F32-404F-87E5-C95EF00BA131}">
  <dimension ref="A1:G32"/>
  <sheetViews>
    <sheetView tabSelected="1" workbookViewId="0">
      <selection activeCell="M9" sqref="M9"/>
    </sheetView>
  </sheetViews>
  <sheetFormatPr defaultRowHeight="15" x14ac:dyDescent="0.25"/>
  <cols>
    <col min="1" max="1" width="16.5703125" customWidth="1"/>
    <col min="2" max="2" width="27.42578125" customWidth="1"/>
    <col min="3" max="3" width="10.42578125" customWidth="1"/>
    <col min="6" max="6" width="16.28515625" customWidth="1"/>
    <col min="7" max="7" width="17.28515625" customWidth="1"/>
  </cols>
  <sheetData>
    <row r="1" spans="1:7" x14ac:dyDescent="0.25">
      <c r="A1" s="1" t="s">
        <v>0</v>
      </c>
      <c r="B1" s="1" t="s">
        <v>31</v>
      </c>
    </row>
    <row r="2" spans="1:7" x14ac:dyDescent="0.25">
      <c r="A2" s="1" t="s">
        <v>1</v>
      </c>
      <c r="B2" s="1" t="s">
        <v>2</v>
      </c>
    </row>
    <row r="3" spans="1:7" x14ac:dyDescent="0.25">
      <c r="A3" s="1" t="s">
        <v>10</v>
      </c>
    </row>
    <row r="4" spans="1:7" x14ac:dyDescent="0.25">
      <c r="A4" s="1">
        <v>1</v>
      </c>
      <c r="B4" s="1" t="s">
        <v>11</v>
      </c>
    </row>
    <row r="5" spans="1:7" ht="15.75" thickBot="1" x14ac:dyDescent="0.3">
      <c r="A5" s="1">
        <v>2</v>
      </c>
      <c r="B5" s="1" t="s">
        <v>30</v>
      </c>
    </row>
    <row r="6" spans="1:7" ht="15.75" thickBot="1" x14ac:dyDescent="0.3">
      <c r="A6" s="27" t="s">
        <v>6</v>
      </c>
      <c r="B6" s="28"/>
      <c r="F6" s="29" t="s">
        <v>29</v>
      </c>
      <c r="G6" s="30"/>
    </row>
    <row r="7" spans="1:7" ht="18.75" thickBot="1" x14ac:dyDescent="0.4">
      <c r="A7" s="3" t="s">
        <v>8</v>
      </c>
      <c r="B7" s="4">
        <v>0.49</v>
      </c>
      <c r="F7" s="19" t="s">
        <v>27</v>
      </c>
      <c r="G7" s="20" t="s">
        <v>28</v>
      </c>
    </row>
    <row r="8" spans="1:7" ht="18" x14ac:dyDescent="0.35">
      <c r="A8" s="3" t="s">
        <v>9</v>
      </c>
      <c r="B8" s="4">
        <v>0.14000000000000001</v>
      </c>
      <c r="F8" s="13">
        <v>0</v>
      </c>
      <c r="G8" s="14">
        <f>0.4*$B$23</f>
        <v>0.20122666666666666</v>
      </c>
    </row>
    <row r="9" spans="1:7" ht="18" x14ac:dyDescent="0.35">
      <c r="A9" s="3" t="s">
        <v>3</v>
      </c>
      <c r="B9" s="4">
        <v>1.4</v>
      </c>
      <c r="F9" s="15">
        <f>$B$27</f>
        <v>9.3877551020408165E-2</v>
      </c>
      <c r="G9" s="16">
        <f>B23</f>
        <v>0.50306666666666666</v>
      </c>
    </row>
    <row r="10" spans="1:7" ht="18.75" thickBot="1" x14ac:dyDescent="0.4">
      <c r="A10" s="5" t="s">
        <v>4</v>
      </c>
      <c r="B10" s="6">
        <v>2.2999999999999998</v>
      </c>
      <c r="F10" s="15">
        <f>IF(B32&gt;1,1,B32)</f>
        <v>0.46938775510204084</v>
      </c>
      <c r="G10" s="16">
        <f>B23</f>
        <v>0.50306666666666666</v>
      </c>
    </row>
    <row r="11" spans="1:7" x14ac:dyDescent="0.25">
      <c r="F11" s="15">
        <f>IF(B32&gt;1,B32,1)</f>
        <v>1</v>
      </c>
      <c r="G11" s="16">
        <f>IF($B$32&gt;1,$B$23,IF($B$15&gt;=0.2,$B$24/F11*1.5,$B$24/F11))</f>
        <v>0.23613333333333333</v>
      </c>
    </row>
    <row r="12" spans="1:7" ht="15.75" thickBot="1" x14ac:dyDescent="0.3">
      <c r="A12" s="2" t="s">
        <v>7</v>
      </c>
      <c r="F12" s="15">
        <v>2</v>
      </c>
      <c r="G12" s="16">
        <f>IF($B$15&gt;=0.2,$B$24/F12*1.5,$B$24/F12)</f>
        <v>0.11806666666666667</v>
      </c>
    </row>
    <row r="13" spans="1:7" x14ac:dyDescent="0.25">
      <c r="A13" s="21" t="s">
        <v>5</v>
      </c>
      <c r="B13" s="22"/>
      <c r="C13" s="23"/>
      <c r="F13" s="15">
        <v>3</v>
      </c>
      <c r="G13" s="16">
        <f t="shared" ref="G13:G20" si="0">IF($B$15&gt;=0.2,$B$24/F13*1.5,$B$24/F13)</f>
        <v>7.8711111111111107E-2</v>
      </c>
    </row>
    <row r="14" spans="1:7" ht="18" x14ac:dyDescent="0.35">
      <c r="A14" s="3" t="s">
        <v>8</v>
      </c>
      <c r="B14">
        <f>B7*1.1</f>
        <v>0.53900000000000003</v>
      </c>
      <c r="C14" s="4"/>
      <c r="F14" s="15">
        <v>4</v>
      </c>
      <c r="G14" s="16">
        <f t="shared" si="0"/>
        <v>5.9033333333333333E-2</v>
      </c>
    </row>
    <row r="15" spans="1:7" ht="18" x14ac:dyDescent="0.35">
      <c r="A15" s="3" t="s">
        <v>9</v>
      </c>
      <c r="B15">
        <f>B8*1.1</f>
        <v>0.15400000000000003</v>
      </c>
      <c r="C15" s="4"/>
      <c r="F15" s="15">
        <v>5</v>
      </c>
      <c r="G15" s="16">
        <f t="shared" si="0"/>
        <v>4.7226666666666667E-2</v>
      </c>
    </row>
    <row r="16" spans="1:7" x14ac:dyDescent="0.25">
      <c r="A16" s="24" t="s">
        <v>26</v>
      </c>
      <c r="B16" s="25"/>
      <c r="C16" s="26"/>
      <c r="F16" s="15">
        <v>6</v>
      </c>
      <c r="G16" s="16">
        <f t="shared" si="0"/>
        <v>3.9355555555555553E-2</v>
      </c>
    </row>
    <row r="17" spans="1:7" x14ac:dyDescent="0.25">
      <c r="A17" s="9" t="s">
        <v>12</v>
      </c>
      <c r="B17" s="10"/>
      <c r="C17" s="4"/>
      <c r="F17" s="15">
        <v>7</v>
      </c>
      <c r="G17" s="16">
        <f t="shared" si="0"/>
        <v>3.373333333333333E-2</v>
      </c>
    </row>
    <row r="18" spans="1:7" ht="18" x14ac:dyDescent="0.35">
      <c r="A18" s="11" t="s">
        <v>13</v>
      </c>
      <c r="B18" s="10">
        <f>B9*B14</f>
        <v>0.75460000000000005</v>
      </c>
      <c r="C18" s="4" t="s">
        <v>14</v>
      </c>
      <c r="F18" s="15">
        <v>8</v>
      </c>
      <c r="G18" s="16">
        <f t="shared" si="0"/>
        <v>2.9516666666666667E-2</v>
      </c>
    </row>
    <row r="19" spans="1:7" ht="18" x14ac:dyDescent="0.35">
      <c r="A19" s="11" t="s">
        <v>15</v>
      </c>
      <c r="B19" s="10">
        <f>B15*B10</f>
        <v>0.35420000000000001</v>
      </c>
      <c r="C19" s="4" t="s">
        <v>14</v>
      </c>
      <c r="F19" s="15">
        <v>9</v>
      </c>
      <c r="G19" s="16">
        <f t="shared" si="0"/>
        <v>2.6237037037037038E-2</v>
      </c>
    </row>
    <row r="20" spans="1:7" ht="15.75" thickBot="1" x14ac:dyDescent="0.3">
      <c r="A20" s="7"/>
      <c r="B20" s="10"/>
      <c r="C20" s="4"/>
      <c r="F20" s="17">
        <v>10</v>
      </c>
      <c r="G20" s="18">
        <f t="shared" si="0"/>
        <v>2.3613333333333333E-2</v>
      </c>
    </row>
    <row r="21" spans="1:7" x14ac:dyDescent="0.25">
      <c r="A21" s="7"/>
      <c r="B21" s="10"/>
      <c r="C21" s="4"/>
    </row>
    <row r="22" spans="1:7" ht="18" x14ac:dyDescent="0.35">
      <c r="A22" s="7" t="s">
        <v>16</v>
      </c>
      <c r="B22" s="10"/>
      <c r="C22" s="4"/>
    </row>
    <row r="23" spans="1:7" ht="18" x14ac:dyDescent="0.35">
      <c r="A23" s="11" t="s">
        <v>17</v>
      </c>
      <c r="B23" s="10">
        <f>2/3*B18</f>
        <v>0.50306666666666666</v>
      </c>
      <c r="C23" s="4" t="s">
        <v>14</v>
      </c>
    </row>
    <row r="24" spans="1:7" ht="18" x14ac:dyDescent="0.35">
      <c r="A24" s="11" t="s">
        <v>18</v>
      </c>
      <c r="B24" s="10">
        <f>2/3*B19</f>
        <v>0.23613333333333333</v>
      </c>
      <c r="C24" s="4" t="s">
        <v>14</v>
      </c>
    </row>
    <row r="25" spans="1:7" x14ac:dyDescent="0.25">
      <c r="A25" s="7"/>
      <c r="B25" s="10"/>
      <c r="C25" s="4"/>
    </row>
    <row r="26" spans="1:7" x14ac:dyDescent="0.25">
      <c r="A26" s="7" t="s">
        <v>19</v>
      </c>
      <c r="B26" s="10"/>
      <c r="C26" s="4"/>
    </row>
    <row r="27" spans="1:7" ht="18" x14ac:dyDescent="0.35">
      <c r="A27" s="11" t="s">
        <v>20</v>
      </c>
      <c r="B27" s="10">
        <f>0.2*B24/B23</f>
        <v>9.3877551020408165E-2</v>
      </c>
      <c r="C27" s="4" t="s">
        <v>21</v>
      </c>
    </row>
    <row r="28" spans="1:7" ht="18" x14ac:dyDescent="0.35">
      <c r="A28" s="11" t="s">
        <v>22</v>
      </c>
      <c r="B28" s="10">
        <f>B24/B23</f>
        <v>0.46938775510204084</v>
      </c>
      <c r="C28" s="4" t="s">
        <v>21</v>
      </c>
    </row>
    <row r="29" spans="1:7" x14ac:dyDescent="0.25">
      <c r="A29" s="7"/>
      <c r="B29" s="10"/>
      <c r="C29" s="4"/>
    </row>
    <row r="30" spans="1:7" x14ac:dyDescent="0.25">
      <c r="A30" s="7" t="s">
        <v>23</v>
      </c>
      <c r="B30" s="10"/>
      <c r="C30" s="4"/>
    </row>
    <row r="31" spans="1:7" x14ac:dyDescent="0.25">
      <c r="A31" s="7" t="s">
        <v>24</v>
      </c>
      <c r="B31" s="10"/>
      <c r="C31" s="4"/>
    </row>
    <row r="32" spans="1:7" ht="18.75" thickBot="1" x14ac:dyDescent="0.4">
      <c r="A32" s="12" t="s">
        <v>25</v>
      </c>
      <c r="B32" s="8">
        <f>IF(B15&gt;=0.2,1.7*B28,B28)</f>
        <v>0.46938775510204084</v>
      </c>
      <c r="C32" s="6" t="s">
        <v>21</v>
      </c>
    </row>
  </sheetData>
  <mergeCells count="4">
    <mergeCell ref="A13:C13"/>
    <mergeCell ref="A16:C16"/>
    <mergeCell ref="A6:B6"/>
    <mergeCell ref="F6:G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Fawad Muzaffar</dc:creator>
  <cp:lastModifiedBy>Fawad Muzaffar</cp:lastModifiedBy>
  <dcterms:created xsi:type="dcterms:W3CDTF">2025-03-22T06:24:44Z</dcterms:created>
  <dcterms:modified xsi:type="dcterms:W3CDTF">2025-03-22T11:02:07Z</dcterms:modified>
</cp:coreProperties>
</file>